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istent\Documents\Rozpočet 2025\"/>
    </mc:Choice>
  </mc:AlternateContent>
  <xr:revisionPtr revIDLastSave="0" documentId="13_ncr:1_{E62485B7-D74A-4618-A280-6E674B4EDD1F}" xr6:coauthVersionLast="47" xr6:coauthVersionMax="47" xr10:uidLastSave="{00000000-0000-0000-0000-000000000000}"/>
  <bookViews>
    <workbookView xWindow="-120" yWindow="-120" windowWidth="29040" windowHeight="15990" activeTab="1" xr2:uid="{00000000-000D-0000-FFFF-FFFF00000000}"/>
  </bookViews>
  <sheets>
    <sheet name="Výhled MČ Křeslice" sheetId="14" r:id="rId1"/>
    <sheet name="Výhled MČ Křeslice (2)" sheetId="15" r:id="rId2"/>
  </sheets>
  <definedNames>
    <definedName name="_xlnm._FilterDatabase" localSheetId="0" hidden="1">'Výhled MČ Křeslice'!$A$1:$K$30</definedName>
    <definedName name="_xlnm._FilterDatabase" localSheetId="1" hidden="1">'Výhled MČ Křeslice (2)'!$A$1:$G$30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5" l="1"/>
  <c r="G20" i="15"/>
  <c r="F20" i="15"/>
  <c r="E20" i="15"/>
  <c r="D20" i="15"/>
  <c r="C20" i="15"/>
  <c r="B20" i="15"/>
  <c r="H13" i="15"/>
  <c r="G13" i="15"/>
  <c r="F13" i="15"/>
  <c r="E13" i="15"/>
  <c r="D13" i="15"/>
  <c r="C11" i="15"/>
  <c r="C16" i="15" s="1"/>
  <c r="C22" i="15" s="1"/>
  <c r="B11" i="15"/>
  <c r="B16" i="15" s="1"/>
  <c r="B22" i="15" s="1"/>
  <c r="E9" i="15"/>
  <c r="F9" i="15" s="1"/>
  <c r="G9" i="15" s="1"/>
  <c r="H9" i="15" s="1"/>
  <c r="D9" i="15"/>
  <c r="D8" i="15"/>
  <c r="D11" i="15" s="1"/>
  <c r="D16" i="15" s="1"/>
  <c r="D22" i="15" s="1"/>
  <c r="H9" i="14"/>
  <c r="I9" i="14" s="1"/>
  <c r="J9" i="14" s="1"/>
  <c r="K9" i="14" s="1"/>
  <c r="L9" i="14" s="1"/>
  <c r="H8" i="14"/>
  <c r="I8" i="14" s="1"/>
  <c r="J8" i="14" s="1"/>
  <c r="K8" i="14" s="1"/>
  <c r="L8" i="14" s="1"/>
  <c r="I13" i="14"/>
  <c r="J13" i="14"/>
  <c r="K13" i="14"/>
  <c r="L13" i="14"/>
  <c r="H13" i="14"/>
  <c r="E8" i="15" l="1"/>
  <c r="E15" i="14"/>
  <c r="E11" i="14"/>
  <c r="E16" i="14" s="1"/>
  <c r="E11" i="15" l="1"/>
  <c r="E16" i="15" s="1"/>
  <c r="E22" i="15" s="1"/>
  <c r="F8" i="15"/>
  <c r="L20" i="14"/>
  <c r="L11" i="14"/>
  <c r="L16" i="14" s="1"/>
  <c r="G8" i="15" l="1"/>
  <c r="F11" i="15"/>
  <c r="F16" i="15" s="1"/>
  <c r="F22" i="15" s="1"/>
  <c r="L22" i="14"/>
  <c r="C20" i="14"/>
  <c r="B20" i="14"/>
  <c r="C11" i="14"/>
  <c r="C16" i="14" s="1"/>
  <c r="B11" i="14"/>
  <c r="B16" i="14" s="1"/>
  <c r="G11" i="15" l="1"/>
  <c r="G16" i="15" s="1"/>
  <c r="G22" i="15" s="1"/>
  <c r="H8" i="15"/>
  <c r="H11" i="15" s="1"/>
  <c r="H16" i="15" s="1"/>
  <c r="H22" i="15" s="1"/>
  <c r="B22" i="14"/>
  <c r="C22" i="14"/>
  <c r="K20" i="14" l="1"/>
  <c r="J20" i="14"/>
  <c r="I20" i="14"/>
  <c r="H20" i="14"/>
  <c r="G20" i="14"/>
  <c r="F20" i="14"/>
  <c r="E20" i="14"/>
  <c r="D20" i="14"/>
  <c r="K11" i="14"/>
  <c r="K16" i="14" s="1"/>
  <c r="J11" i="14"/>
  <c r="J16" i="14" s="1"/>
  <c r="I11" i="14"/>
  <c r="I16" i="14" s="1"/>
  <c r="H11" i="14"/>
  <c r="H16" i="14" s="1"/>
  <c r="G11" i="14"/>
  <c r="G16" i="14" s="1"/>
  <c r="F11" i="14"/>
  <c r="F16" i="14" s="1"/>
  <c r="D11" i="14"/>
  <c r="D16" i="14" s="1"/>
  <c r="I22" i="14" l="1"/>
  <c r="G22" i="14"/>
  <c r="F22" i="14"/>
  <c r="K22" i="14"/>
  <c r="H22" i="14"/>
  <c r="D22" i="14"/>
  <c r="E22" i="14"/>
  <c r="J22" i="14"/>
</calcChain>
</file>

<file path=xl/sharedStrings.xml><?xml version="1.0" encoding="utf-8"?>
<sst xmlns="http://schemas.openxmlformats.org/spreadsheetml/2006/main" count="59" uniqueCount="32">
  <si>
    <t>v  tis. Kč (bez deset. míst)</t>
  </si>
  <si>
    <t>Název položky</t>
  </si>
  <si>
    <t>RV 2026</t>
  </si>
  <si>
    <t>Daňové příjmy - třída 1</t>
  </si>
  <si>
    <t>Nedaňové příjmy - třída 2</t>
  </si>
  <si>
    <t>Kapitálové příjmy  - třída 3</t>
  </si>
  <si>
    <t xml:space="preserve">Vlastní příjmy  </t>
  </si>
  <si>
    <t>Přijaté  transfery (po konsolidaci) -třída 4</t>
  </si>
  <si>
    <t xml:space="preserve">                       b) příspěvek na výkon státní správy (ZJ 900)</t>
  </si>
  <si>
    <t xml:space="preserve">Příjmy celkem </t>
  </si>
  <si>
    <t xml:space="preserve">Provozní výdaje (po konsolidaci) - třída 5 </t>
  </si>
  <si>
    <t>Kapitálové výdaje - třída 6</t>
  </si>
  <si>
    <t xml:space="preserve">Výdaje celkem </t>
  </si>
  <si>
    <t>Výsledek hospodaření ( - schodek, + přebytek)</t>
  </si>
  <si>
    <t>Tvorba rezervy na dluhovou službu /**</t>
  </si>
  <si>
    <t>/*údaje ze sestavy bilance k 31.12. daného roku /sloupec skutečnost/</t>
  </si>
  <si>
    <t>/** vyplní  pouze ty MČ, které si tvoří rezervy na splácení  dlouhodobých úvěrů a půjček</t>
  </si>
  <si>
    <t>Úhrada dlouhodobých fin. závazků - pol. 8xx4</t>
  </si>
  <si>
    <t>Skut. 2020/*</t>
  </si>
  <si>
    <t>RV 2027</t>
  </si>
  <si>
    <t>Skut. 2021/*</t>
  </si>
  <si>
    <t>RV 2028</t>
  </si>
  <si>
    <t>v tom ve SR: a) FVz z rozpočtu vlastního HMP (ZJ 921, 950-953)</t>
  </si>
  <si>
    <t>Úhrada dlouhodobých fin. závazků  pol 6363/5347 (u NFV na investiční účely  od r. 2023 pol. 6363, do r. 2022 pol 5347)</t>
  </si>
  <si>
    <t>Skut. 2022/*</t>
  </si>
  <si>
    <t>Oček. skut. 2024</t>
  </si>
  <si>
    <t>RV 2029</t>
  </si>
  <si>
    <t>RV 2030</t>
  </si>
  <si>
    <t>Skut. 2023/*</t>
  </si>
  <si>
    <t>Střednědobý výhled rozpočtu (§2 odst. 1 a § 3 zákona č. 250/2000 Sb.) MČ Praha - Křeslice do r. 2030</t>
  </si>
  <si>
    <t>Oček. skut. 2025</t>
  </si>
  <si>
    <t>Praha-Křeslice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</si>
</sst>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i/>
      <u/>
      <sz val="9"/>
      <name val="Arial CE"/>
      <family val="2"/>
      <charset val="238"/>
    </font>
    <font>
      <i/>
      <sz val="9"/>
      <name val="Arial CE"/>
      <charset val="238"/>
    </font>
    <font>
      <i/>
      <sz val="10"/>
      <name val="Arial CE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sz val="8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5" fillId="0" borderId="0"/>
    <xf numFmtId="0" fontId="14" fillId="0" borderId="0"/>
    <xf numFmtId="0" fontId="3" fillId="0" borderId="0"/>
    <xf numFmtId="0" fontId="15" fillId="0" borderId="0"/>
    <xf numFmtId="0" fontId="2" fillId="0" borderId="0"/>
    <xf numFmtId="0" fontId="1" fillId="0" borderId="0"/>
  </cellStyleXfs>
  <cellXfs count="92">
    <xf numFmtId="0" fontId="0" fillId="0" borderId="0" xfId="0"/>
    <xf numFmtId="3" fontId="0" fillId="0" borderId="1" xfId="0" applyNumberFormat="1" applyBorder="1"/>
    <xf numFmtId="0" fontId="0" fillId="0" borderId="0" xfId="0" applyAlignment="1">
      <alignment horizontal="right"/>
    </xf>
    <xf numFmtId="3" fontId="0" fillId="0" borderId="3" xfId="0" applyNumberFormat="1" applyBorder="1"/>
    <xf numFmtId="3" fontId="4" fillId="0" borderId="4" xfId="0" applyNumberFormat="1" applyFont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3" fontId="0" fillId="0" borderId="8" xfId="0" applyNumberFormat="1" applyBorder="1"/>
    <xf numFmtId="3" fontId="0" fillId="0" borderId="9" xfId="0" applyNumberFormat="1" applyBorder="1"/>
    <xf numFmtId="3" fontId="4" fillId="0" borderId="7" xfId="0" applyNumberFormat="1" applyFont="1" applyBorder="1"/>
    <xf numFmtId="3" fontId="4" fillId="0" borderId="5" xfId="0" applyNumberFormat="1" applyFont="1" applyBorder="1"/>
    <xf numFmtId="3" fontId="4" fillId="0" borderId="6" xfId="0" applyNumberFormat="1" applyFont="1" applyBorder="1"/>
    <xf numFmtId="3" fontId="5" fillId="0" borderId="1" xfId="0" applyNumberFormat="1" applyFont="1" applyBorder="1"/>
    <xf numFmtId="0" fontId="7" fillId="0" borderId="10" xfId="0" applyFont="1" applyBorder="1"/>
    <xf numFmtId="0" fontId="0" fillId="0" borderId="6" xfId="0" applyBorder="1"/>
    <xf numFmtId="3" fontId="0" fillId="0" borderId="11" xfId="0" applyNumberFormat="1" applyBorder="1"/>
    <xf numFmtId="0" fontId="0" fillId="0" borderId="12" xfId="0" applyBorder="1"/>
    <xf numFmtId="0" fontId="8" fillId="0" borderId="0" xfId="0" applyFont="1" applyAlignment="1">
      <alignment horizontal="right"/>
    </xf>
    <xf numFmtId="0" fontId="4" fillId="0" borderId="13" xfId="0" applyFont="1" applyBorder="1" applyAlignment="1">
      <alignment horizontal="center"/>
    </xf>
    <xf numFmtId="3" fontId="0" fillId="0" borderId="14" xfId="0" applyNumberFormat="1" applyBorder="1"/>
    <xf numFmtId="3" fontId="4" fillId="0" borderId="13" xfId="0" applyNumberFormat="1" applyFont="1" applyBorder="1"/>
    <xf numFmtId="3" fontId="5" fillId="0" borderId="15" xfId="0" applyNumberFormat="1" applyFont="1" applyBorder="1"/>
    <xf numFmtId="0" fontId="0" fillId="0" borderId="16" xfId="0" applyBorder="1"/>
    <xf numFmtId="0" fontId="7" fillId="0" borderId="0" xfId="0" applyFont="1"/>
    <xf numFmtId="0" fontId="6" fillId="0" borderId="17" xfId="0" applyFont="1" applyBorder="1"/>
    <xf numFmtId="0" fontId="6" fillId="0" borderId="18" xfId="0" applyFont="1" applyBorder="1"/>
    <xf numFmtId="0" fontId="7" fillId="0" borderId="19" xfId="0" applyFont="1" applyBorder="1"/>
    <xf numFmtId="0" fontId="6" fillId="0" borderId="20" xfId="0" applyFont="1" applyBorder="1"/>
    <xf numFmtId="3" fontId="5" fillId="0" borderId="11" xfId="0" applyNumberFormat="1" applyFont="1" applyBorder="1"/>
    <xf numFmtId="0" fontId="4" fillId="0" borderId="6" xfId="0" applyFont="1" applyBorder="1" applyAlignment="1">
      <alignment horizontal="center" wrapText="1"/>
    </xf>
    <xf numFmtId="3" fontId="5" fillId="0" borderId="21" xfId="0" applyNumberFormat="1" applyFont="1" applyBorder="1"/>
    <xf numFmtId="0" fontId="0" fillId="0" borderId="2" xfId="0" applyBorder="1"/>
    <xf numFmtId="0" fontId="4" fillId="0" borderId="23" xfId="0" applyFont="1" applyBorder="1" applyAlignment="1">
      <alignment horizontal="center"/>
    </xf>
    <xf numFmtId="3" fontId="4" fillId="0" borderId="23" xfId="0" applyNumberFormat="1" applyFont="1" applyBorder="1"/>
    <xf numFmtId="3" fontId="5" fillId="0" borderId="24" xfId="0" applyNumberFormat="1" applyFont="1" applyBorder="1"/>
    <xf numFmtId="0" fontId="0" fillId="0" borderId="22" xfId="0" applyBorder="1"/>
    <xf numFmtId="3" fontId="0" fillId="0" borderId="15" xfId="0" applyNumberFormat="1" applyBorder="1"/>
    <xf numFmtId="3" fontId="0" fillId="0" borderId="21" xfId="0" applyNumberFormat="1" applyBorder="1"/>
    <xf numFmtId="0" fontId="7" fillId="0" borderId="17" xfId="0" applyFont="1" applyBorder="1"/>
    <xf numFmtId="3" fontId="4" fillId="0" borderId="25" xfId="0" applyNumberFormat="1" applyFont="1" applyBorder="1"/>
    <xf numFmtId="0" fontId="4" fillId="2" borderId="6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/>
    </xf>
    <xf numFmtId="3" fontId="5" fillId="2" borderId="8" xfId="0" applyNumberFormat="1" applyFont="1" applyFill="1" applyBorder="1"/>
    <xf numFmtId="3" fontId="4" fillId="2" borderId="4" xfId="0" applyNumberFormat="1" applyFont="1" applyFill="1" applyBorder="1"/>
    <xf numFmtId="3" fontId="4" fillId="2" borderId="7" xfId="0" applyNumberFormat="1" applyFont="1" applyFill="1" applyBorder="1"/>
    <xf numFmtId="3" fontId="5" fillId="2" borderId="1" xfId="0" applyNumberFormat="1" applyFont="1" applyFill="1" applyBorder="1"/>
    <xf numFmtId="3" fontId="4" fillId="2" borderId="6" xfId="0" applyNumberFormat="1" applyFont="1" applyFill="1" applyBorder="1"/>
    <xf numFmtId="3" fontId="5" fillId="2" borderId="7" xfId="0" applyNumberFormat="1" applyFont="1" applyFill="1" applyBorder="1"/>
    <xf numFmtId="0" fontId="5" fillId="2" borderId="6" xfId="0" applyFont="1" applyFill="1" applyBorder="1"/>
    <xf numFmtId="0" fontId="9" fillId="0" borderId="10" xfId="0" applyFont="1" applyBorder="1"/>
    <xf numFmtId="3" fontId="10" fillId="2" borderId="1" xfId="0" applyNumberFormat="1" applyFont="1" applyFill="1" applyBorder="1"/>
    <xf numFmtId="3" fontId="10" fillId="0" borderId="1" xfId="0" applyNumberFormat="1" applyFont="1" applyBorder="1"/>
    <xf numFmtId="3" fontId="10" fillId="0" borderId="15" xfId="0" applyNumberFormat="1" applyFont="1" applyBorder="1"/>
    <xf numFmtId="3" fontId="10" fillId="0" borderId="11" xfId="0" applyNumberFormat="1" applyFont="1" applyBorder="1"/>
    <xf numFmtId="3" fontId="10" fillId="0" borderId="21" xfId="0" applyNumberFormat="1" applyFont="1" applyBorder="1"/>
    <xf numFmtId="3" fontId="10" fillId="0" borderId="24" xfId="0" applyNumberFormat="1" applyFont="1" applyBorder="1"/>
    <xf numFmtId="3" fontId="4" fillId="0" borderId="26" xfId="0" applyNumberFormat="1" applyFont="1" applyBorder="1"/>
    <xf numFmtId="0" fontId="11" fillId="0" borderId="0" xfId="0" applyFont="1" applyAlignment="1">
      <alignment horizontal="left"/>
    </xf>
    <xf numFmtId="0" fontId="12" fillId="0" borderId="0" xfId="0" applyFont="1"/>
    <xf numFmtId="0" fontId="9" fillId="0" borderId="19" xfId="0" applyFont="1" applyBorder="1"/>
    <xf numFmtId="3" fontId="4" fillId="0" borderId="1" xfId="0" applyNumberFormat="1" applyFont="1" applyBorder="1"/>
    <xf numFmtId="3" fontId="4" fillId="2" borderId="1" xfId="0" applyNumberFormat="1" applyFont="1" applyFill="1" applyBorder="1"/>
    <xf numFmtId="0" fontId="6" fillId="0" borderId="10" xfId="0" applyFont="1" applyBorder="1"/>
    <xf numFmtId="0" fontId="9" fillId="0" borderId="18" xfId="0" applyFont="1" applyBorder="1"/>
    <xf numFmtId="3" fontId="0" fillId="0" borderId="5" xfId="0" applyNumberFormat="1" applyBorder="1"/>
    <xf numFmtId="3" fontId="0" fillId="0" borderId="7" xfId="0" applyNumberFormat="1" applyBorder="1"/>
    <xf numFmtId="3" fontId="0" fillId="0" borderId="13" xfId="0" applyNumberFormat="1" applyBorder="1"/>
    <xf numFmtId="3" fontId="4" fillId="0" borderId="15" xfId="0" applyNumberFormat="1" applyFont="1" applyBorder="1"/>
    <xf numFmtId="3" fontId="4" fillId="0" borderId="11" xfId="0" applyNumberFormat="1" applyFont="1" applyBorder="1"/>
    <xf numFmtId="3" fontId="4" fillId="0" borderId="21" xfId="0" applyNumberFormat="1" applyFont="1" applyBorder="1"/>
    <xf numFmtId="3" fontId="4" fillId="0" borderId="24" xfId="0" applyNumberFormat="1" applyFont="1" applyBorder="1"/>
    <xf numFmtId="0" fontId="9" fillId="0" borderId="20" xfId="0" applyFont="1" applyBorder="1" applyAlignment="1">
      <alignment wrapText="1"/>
    </xf>
    <xf numFmtId="3" fontId="5" fillId="0" borderId="27" xfId="0" applyNumberFormat="1" applyFont="1" applyBorder="1"/>
    <xf numFmtId="3" fontId="5" fillId="2" borderId="27" xfId="0" applyNumberFormat="1" applyFont="1" applyFill="1" applyBorder="1"/>
    <xf numFmtId="3" fontId="5" fillId="0" borderId="28" xfId="0" applyNumberFormat="1" applyFont="1" applyBorder="1"/>
    <xf numFmtId="3" fontId="5" fillId="0" borderId="29" xfId="0" applyNumberFormat="1" applyFont="1" applyBorder="1"/>
    <xf numFmtId="3" fontId="5" fillId="0" borderId="30" xfId="0" applyNumberFormat="1" applyFont="1" applyBorder="1"/>
    <xf numFmtId="3" fontId="5" fillId="0" borderId="31" xfId="0" applyNumberFormat="1" applyFont="1" applyBorder="1"/>
    <xf numFmtId="0" fontId="5" fillId="0" borderId="0" xfId="0" applyFont="1"/>
    <xf numFmtId="3" fontId="0" fillId="0" borderId="32" xfId="0" applyNumberFormat="1" applyBorder="1"/>
    <xf numFmtId="3" fontId="0" fillId="0" borderId="33" xfId="0" applyNumberFormat="1" applyBorder="1"/>
    <xf numFmtId="3" fontId="4" fillId="0" borderId="34" xfId="0" applyNumberFormat="1" applyFont="1" applyBorder="1"/>
    <xf numFmtId="3" fontId="0" fillId="0" borderId="34" xfId="0" applyNumberFormat="1" applyBorder="1"/>
    <xf numFmtId="0" fontId="9" fillId="0" borderId="10" xfId="0" applyFont="1" applyBorder="1" applyAlignment="1">
      <alignment wrapText="1"/>
    </xf>
    <xf numFmtId="0" fontId="4" fillId="0" borderId="12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/>
    <xf numFmtId="3" fontId="0" fillId="0" borderId="35" xfId="0" applyNumberFormat="1" applyBorder="1"/>
    <xf numFmtId="3" fontId="0" fillId="0" borderId="0" xfId="0" applyNumberFormat="1"/>
    <xf numFmtId="0" fontId="16" fillId="0" borderId="0" xfId="0" applyFont="1"/>
  </cellXfs>
  <cellStyles count="7">
    <cellStyle name="Header" xfId="4" xr:uid="{00000000-0005-0000-0000-000000000000}"/>
    <cellStyle name="Normální" xfId="0" builtinId="0"/>
    <cellStyle name="Normální 2" xfId="1" xr:uid="{00000000-0005-0000-0000-000002000000}"/>
    <cellStyle name="Normální 3" xfId="2" xr:uid="{00000000-0005-0000-0000-000003000000}"/>
    <cellStyle name="Normální 3 2" xfId="5" xr:uid="{00000000-0005-0000-0000-000004000000}"/>
    <cellStyle name="Normální 4" xfId="3" xr:uid="{00000000-0005-0000-0000-000005000000}"/>
    <cellStyle name="Normální 5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1"/>
  <sheetViews>
    <sheetView workbookViewId="0">
      <selection activeCell="J30" sqref="J30"/>
    </sheetView>
  </sheetViews>
  <sheetFormatPr defaultRowHeight="12.75" x14ac:dyDescent="0.2"/>
  <cols>
    <col min="1" max="1" width="48.5703125" style="24" customWidth="1"/>
    <col min="2" max="4" width="12.85546875" customWidth="1"/>
    <col min="5" max="5" width="12.140625" customWidth="1"/>
    <col min="6" max="7" width="10.7109375" customWidth="1"/>
    <col min="8" max="8" width="10.85546875" customWidth="1"/>
    <col min="9" max="9" width="10.7109375" customWidth="1"/>
    <col min="10" max="10" width="10" customWidth="1"/>
    <col min="11" max="12" width="11.28515625" customWidth="1"/>
  </cols>
  <sheetData>
    <row r="1" spans="1:12" ht="15" customHeight="1" x14ac:dyDescent="0.2"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3" spans="1:12" x14ac:dyDescent="0.2">
      <c r="B3" s="2"/>
      <c r="C3" s="2"/>
      <c r="D3" s="2"/>
      <c r="F3" s="2"/>
      <c r="G3" s="2"/>
      <c r="I3" s="2"/>
      <c r="J3" s="2"/>
      <c r="K3" s="2"/>
      <c r="L3" s="2"/>
    </row>
    <row r="5" spans="1:12" ht="16.5" thickBot="1" x14ac:dyDescent="0.3">
      <c r="A5" s="58" t="s">
        <v>29</v>
      </c>
      <c r="B5" s="59"/>
      <c r="C5" s="59"/>
      <c r="D5" s="59"/>
      <c r="E5" s="59"/>
      <c r="F5" s="59"/>
      <c r="G5" s="59"/>
      <c r="H5" s="59"/>
      <c r="I5" s="79" t="s">
        <v>0</v>
      </c>
      <c r="J5" s="59"/>
      <c r="K5" s="59"/>
      <c r="L5" s="59"/>
    </row>
    <row r="6" spans="1:12" ht="26.25" thickBot="1" x14ac:dyDescent="0.25">
      <c r="A6" s="25" t="s">
        <v>1</v>
      </c>
      <c r="B6" s="41" t="s">
        <v>18</v>
      </c>
      <c r="C6" s="41" t="s">
        <v>20</v>
      </c>
      <c r="D6" s="41" t="s">
        <v>24</v>
      </c>
      <c r="E6" s="41" t="s">
        <v>28</v>
      </c>
      <c r="F6" s="30" t="s">
        <v>25</v>
      </c>
      <c r="G6" s="30" t="s">
        <v>30</v>
      </c>
      <c r="H6" s="6" t="s">
        <v>2</v>
      </c>
      <c r="I6" s="6" t="s">
        <v>19</v>
      </c>
      <c r="J6" s="85" t="s">
        <v>21</v>
      </c>
      <c r="K6" s="86" t="s">
        <v>26</v>
      </c>
      <c r="L6" s="86" t="s">
        <v>27</v>
      </c>
    </row>
    <row r="7" spans="1:12" x14ac:dyDescent="0.2">
      <c r="A7" s="26"/>
      <c r="B7" s="42"/>
      <c r="C7" s="42"/>
      <c r="D7" s="42"/>
      <c r="E7" s="42"/>
      <c r="F7" s="19"/>
      <c r="G7" s="87"/>
      <c r="H7" s="5"/>
      <c r="I7" s="7"/>
      <c r="J7" s="7"/>
      <c r="K7" s="33"/>
      <c r="L7" s="33"/>
    </row>
    <row r="8" spans="1:12" x14ac:dyDescent="0.2">
      <c r="A8" s="14" t="s">
        <v>3</v>
      </c>
      <c r="B8" s="43">
        <v>1954</v>
      </c>
      <c r="C8" s="43">
        <v>2451</v>
      </c>
      <c r="D8" s="43">
        <v>2240</v>
      </c>
      <c r="E8" s="43">
        <v>2285</v>
      </c>
      <c r="F8" s="8">
        <v>4038</v>
      </c>
      <c r="G8" s="3">
        <v>3013</v>
      </c>
      <c r="H8" s="3">
        <f>G8*103%</f>
        <v>3103.39</v>
      </c>
      <c r="I8" s="3">
        <f t="shared" ref="I8:L8" si="0">H8*103%</f>
        <v>3196.4917</v>
      </c>
      <c r="J8" s="3">
        <f t="shared" si="0"/>
        <v>3292.3864510000003</v>
      </c>
      <c r="K8" s="3">
        <f t="shared" si="0"/>
        <v>3391.1580445300006</v>
      </c>
      <c r="L8" s="80">
        <f t="shared" si="0"/>
        <v>3492.8927858659008</v>
      </c>
    </row>
    <row r="9" spans="1:12" x14ac:dyDescent="0.2">
      <c r="A9" s="14" t="s">
        <v>4</v>
      </c>
      <c r="B9" s="43">
        <v>3</v>
      </c>
      <c r="C9" s="43">
        <v>254</v>
      </c>
      <c r="D9" s="43">
        <v>23</v>
      </c>
      <c r="E9" s="43">
        <v>344</v>
      </c>
      <c r="F9" s="8">
        <v>927</v>
      </c>
      <c r="G9" s="8">
        <v>949</v>
      </c>
      <c r="H9" s="3">
        <f>G9*102%</f>
        <v>967.98</v>
      </c>
      <c r="I9" s="3">
        <f t="shared" ref="I9:L9" si="1">H9*102%</f>
        <v>987.33960000000002</v>
      </c>
      <c r="J9" s="3">
        <f t="shared" si="1"/>
        <v>1007.086392</v>
      </c>
      <c r="K9" s="3">
        <f t="shared" si="1"/>
        <v>1027.2281198400001</v>
      </c>
      <c r="L9" s="80">
        <f t="shared" si="1"/>
        <v>1047.7726822368002</v>
      </c>
    </row>
    <row r="10" spans="1:12" x14ac:dyDescent="0.2">
      <c r="A10" s="27" t="s">
        <v>5</v>
      </c>
      <c r="B10" s="43">
        <v>0</v>
      </c>
      <c r="C10" s="43">
        <v>0</v>
      </c>
      <c r="D10" s="43">
        <v>0</v>
      </c>
      <c r="E10" s="43">
        <v>0</v>
      </c>
      <c r="F10" s="8"/>
      <c r="G10" s="8"/>
      <c r="H10" s="3"/>
      <c r="I10" s="3"/>
      <c r="J10" s="3"/>
      <c r="K10" s="80"/>
      <c r="L10" s="80"/>
    </row>
    <row r="11" spans="1:12" ht="13.5" thickBot="1" x14ac:dyDescent="0.25">
      <c r="A11" s="28" t="s">
        <v>6</v>
      </c>
      <c r="B11" s="44">
        <f>SUM(B8:B10)</f>
        <v>1957</v>
      </c>
      <c r="C11" s="44">
        <f>SUM(C8:C10)</f>
        <v>2705</v>
      </c>
      <c r="D11" s="44">
        <f>SUM(D8:D10)</f>
        <v>2263</v>
      </c>
      <c r="E11" s="44">
        <f t="shared" ref="E11:K11" si="2">SUM(E8:E10)</f>
        <v>2629</v>
      </c>
      <c r="F11" s="4">
        <f t="shared" si="2"/>
        <v>4965</v>
      </c>
      <c r="G11" s="4">
        <f>SUM(G8:G10)</f>
        <v>3962</v>
      </c>
      <c r="H11" s="4">
        <f t="shared" si="2"/>
        <v>4071.37</v>
      </c>
      <c r="I11" s="4">
        <f t="shared" si="2"/>
        <v>4183.8312999999998</v>
      </c>
      <c r="J11" s="4">
        <f t="shared" si="2"/>
        <v>4299.4728430000005</v>
      </c>
      <c r="K11" s="40">
        <f t="shared" si="2"/>
        <v>4418.3861643700002</v>
      </c>
      <c r="L11" s="40">
        <f t="shared" ref="L11" si="3">SUM(L8:L10)</f>
        <v>4540.6654681027012</v>
      </c>
    </row>
    <row r="12" spans="1:12" x14ac:dyDescent="0.2">
      <c r="A12" s="26"/>
      <c r="B12" s="45"/>
      <c r="C12" s="45"/>
      <c r="D12" s="45"/>
      <c r="E12" s="45"/>
      <c r="F12" s="21"/>
      <c r="G12" s="88"/>
      <c r="H12" s="11"/>
      <c r="I12" s="10"/>
      <c r="J12" s="10"/>
      <c r="K12" s="82"/>
      <c r="L12" s="82"/>
    </row>
    <row r="13" spans="1:12" x14ac:dyDescent="0.2">
      <c r="A13" s="27" t="s">
        <v>7</v>
      </c>
      <c r="B13" s="43">
        <v>8959</v>
      </c>
      <c r="C13" s="43">
        <v>7904</v>
      </c>
      <c r="D13" s="43">
        <v>10066</v>
      </c>
      <c r="E13" s="43">
        <v>11164</v>
      </c>
      <c r="F13" s="20">
        <v>17927</v>
      </c>
      <c r="G13" s="9">
        <v>8674</v>
      </c>
      <c r="H13" s="3">
        <f>H14+H15</f>
        <v>7733</v>
      </c>
      <c r="I13" s="3">
        <f t="shared" ref="I13:L13" si="4">I14+I15</f>
        <v>7733</v>
      </c>
      <c r="J13" s="3">
        <f t="shared" si="4"/>
        <v>7733</v>
      </c>
      <c r="K13" s="3">
        <f t="shared" si="4"/>
        <v>7733</v>
      </c>
      <c r="L13" s="80">
        <f t="shared" si="4"/>
        <v>7733</v>
      </c>
    </row>
    <row r="14" spans="1:12" x14ac:dyDescent="0.2">
      <c r="A14" s="60" t="s">
        <v>22</v>
      </c>
      <c r="B14" s="43">
        <v>6015</v>
      </c>
      <c r="C14" s="43">
        <v>6224</v>
      </c>
      <c r="D14" s="43">
        <v>6229</v>
      </c>
      <c r="E14" s="43">
        <v>6666</v>
      </c>
      <c r="F14" s="20">
        <v>7320</v>
      </c>
      <c r="G14" s="20">
        <v>7698</v>
      </c>
      <c r="H14" s="20">
        <v>7698</v>
      </c>
      <c r="I14" s="20">
        <v>7698</v>
      </c>
      <c r="J14" s="20">
        <v>7698</v>
      </c>
      <c r="K14" s="20">
        <v>7698</v>
      </c>
      <c r="L14" s="89">
        <v>7698</v>
      </c>
    </row>
    <row r="15" spans="1:12" x14ac:dyDescent="0.2">
      <c r="A15" s="60" t="s">
        <v>8</v>
      </c>
      <c r="B15" s="43">
        <v>35</v>
      </c>
      <c r="C15" s="43">
        <v>36</v>
      </c>
      <c r="D15" s="43">
        <v>36</v>
      </c>
      <c r="E15" s="43">
        <f>36.6+2.2</f>
        <v>38.800000000000004</v>
      </c>
      <c r="F15" s="20">
        <v>36</v>
      </c>
      <c r="G15" s="20">
        <v>35</v>
      </c>
      <c r="H15" s="20">
        <v>35</v>
      </c>
      <c r="I15" s="20">
        <v>35</v>
      </c>
      <c r="J15" s="20">
        <v>35</v>
      </c>
      <c r="K15" s="20">
        <v>35</v>
      </c>
      <c r="L15" s="89">
        <v>35</v>
      </c>
    </row>
    <row r="16" spans="1:12" ht="13.5" thickBot="1" x14ac:dyDescent="0.25">
      <c r="A16" s="28" t="s">
        <v>9</v>
      </c>
      <c r="B16" s="44">
        <f>B11+B13</f>
        <v>10916</v>
      </c>
      <c r="C16" s="44">
        <f>C11+C13</f>
        <v>10609</v>
      </c>
      <c r="D16" s="44">
        <f>D11+D13</f>
        <v>12329</v>
      </c>
      <c r="E16" s="44">
        <f t="shared" ref="E16:K16" si="5">E11+E13</f>
        <v>13793</v>
      </c>
      <c r="F16" s="4">
        <f>F11+F13</f>
        <v>22892</v>
      </c>
      <c r="G16" s="4">
        <f>G11+G13</f>
        <v>12636</v>
      </c>
      <c r="H16" s="4">
        <f t="shared" si="5"/>
        <v>11804.369999999999</v>
      </c>
      <c r="I16" s="4">
        <f t="shared" si="5"/>
        <v>11916.8313</v>
      </c>
      <c r="J16" s="4">
        <f t="shared" si="5"/>
        <v>12032.472843</v>
      </c>
      <c r="K16" s="40">
        <f t="shared" si="5"/>
        <v>12151.38616437</v>
      </c>
      <c r="L16" s="40">
        <f t="shared" ref="L16" si="6">L11+L13</f>
        <v>12273.665468102701</v>
      </c>
    </row>
    <row r="17" spans="1:12" x14ac:dyDescent="0.2">
      <c r="A17" s="64"/>
      <c r="B17" s="48"/>
      <c r="C17" s="48"/>
      <c r="D17" s="48"/>
      <c r="E17" s="48"/>
      <c r="F17" s="67"/>
      <c r="G17" s="90"/>
      <c r="H17" s="65"/>
      <c r="I17" s="66"/>
      <c r="J17" s="66"/>
      <c r="K17" s="83"/>
      <c r="L17" s="83"/>
    </row>
    <row r="18" spans="1:12" x14ac:dyDescent="0.2">
      <c r="A18" s="14" t="s">
        <v>10</v>
      </c>
      <c r="B18" s="46">
        <v>7055</v>
      </c>
      <c r="C18" s="46">
        <v>7312</v>
      </c>
      <c r="D18" s="46">
        <v>7726</v>
      </c>
      <c r="E18" s="46">
        <v>8888</v>
      </c>
      <c r="F18" s="1">
        <v>10312</v>
      </c>
      <c r="G18" s="38">
        <v>19226</v>
      </c>
      <c r="H18" s="38">
        <v>11804</v>
      </c>
      <c r="I18" s="1">
        <v>11917</v>
      </c>
      <c r="J18" s="1">
        <v>12032</v>
      </c>
      <c r="K18" s="81">
        <v>12151</v>
      </c>
      <c r="L18" s="81">
        <v>12274</v>
      </c>
    </row>
    <row r="19" spans="1:12" x14ac:dyDescent="0.2">
      <c r="A19" s="14" t="s">
        <v>11</v>
      </c>
      <c r="B19" s="46">
        <v>521</v>
      </c>
      <c r="C19" s="46">
        <v>3927</v>
      </c>
      <c r="D19" s="46">
        <v>149</v>
      </c>
      <c r="E19" s="46">
        <v>550</v>
      </c>
      <c r="F19" s="37">
        <v>6318</v>
      </c>
      <c r="G19" s="16">
        <v>12200</v>
      </c>
      <c r="H19" s="38"/>
      <c r="I19" s="1"/>
      <c r="J19" s="1"/>
      <c r="K19" s="81"/>
      <c r="L19" s="81"/>
    </row>
    <row r="20" spans="1:12" ht="13.5" thickBot="1" x14ac:dyDescent="0.25">
      <c r="A20" s="28" t="s">
        <v>12</v>
      </c>
      <c r="B20" s="44">
        <f>SUM(B18:B19)</f>
        <v>7576</v>
      </c>
      <c r="C20" s="44">
        <f>SUM(C18:C19)</f>
        <v>11239</v>
      </c>
      <c r="D20" s="44">
        <f>SUM(D18:D19)</f>
        <v>7875</v>
      </c>
      <c r="E20" s="44">
        <f t="shared" ref="E20:K20" si="7">SUM(E18:E19)</f>
        <v>9438</v>
      </c>
      <c r="F20" s="4">
        <f t="shared" si="7"/>
        <v>16630</v>
      </c>
      <c r="G20" s="4">
        <f t="shared" si="7"/>
        <v>31426</v>
      </c>
      <c r="H20" s="4">
        <f t="shared" si="7"/>
        <v>11804</v>
      </c>
      <c r="I20" s="4">
        <f t="shared" si="7"/>
        <v>11917</v>
      </c>
      <c r="J20" s="4">
        <f t="shared" si="7"/>
        <v>12032</v>
      </c>
      <c r="K20" s="40">
        <f t="shared" si="7"/>
        <v>12151</v>
      </c>
      <c r="L20" s="40">
        <f t="shared" ref="L20" si="8">SUM(L18:L19)</f>
        <v>12274</v>
      </c>
    </row>
    <row r="21" spans="1:12" ht="13.5" thickBot="1" x14ac:dyDescent="0.25">
      <c r="A21" s="26"/>
      <c r="B21" s="45"/>
      <c r="C21" s="45"/>
      <c r="D21" s="45"/>
      <c r="E21" s="45"/>
      <c r="F21" s="21"/>
      <c r="G21" s="88"/>
      <c r="H21" s="11"/>
      <c r="I21" s="10"/>
      <c r="J21" s="10"/>
      <c r="K21" s="82"/>
      <c r="L21" s="82"/>
    </row>
    <row r="22" spans="1:12" ht="13.5" thickBot="1" x14ac:dyDescent="0.25">
      <c r="A22" s="25" t="s">
        <v>13</v>
      </c>
      <c r="B22" s="47">
        <f t="shared" ref="B22:C22" si="9">B16-B20</f>
        <v>3340</v>
      </c>
      <c r="C22" s="47">
        <f t="shared" si="9"/>
        <v>-630</v>
      </c>
      <c r="D22" s="47">
        <f t="shared" ref="D22:K22" si="10">D16-D20</f>
        <v>4454</v>
      </c>
      <c r="E22" s="47">
        <f t="shared" si="10"/>
        <v>4355</v>
      </c>
      <c r="F22" s="12">
        <f t="shared" si="10"/>
        <v>6262</v>
      </c>
      <c r="G22" s="12">
        <f t="shared" si="10"/>
        <v>-18790</v>
      </c>
      <c r="H22" s="12">
        <f t="shared" si="10"/>
        <v>0.36999999999898137</v>
      </c>
      <c r="I22" s="12">
        <f t="shared" si="10"/>
        <v>-0.16870000000017171</v>
      </c>
      <c r="J22" s="12">
        <f t="shared" si="10"/>
        <v>0.47284299999955692</v>
      </c>
      <c r="K22" s="57">
        <f t="shared" si="10"/>
        <v>0.38616437000018777</v>
      </c>
      <c r="L22" s="57">
        <f t="shared" ref="L22" si="11">L16-L20</f>
        <v>-0.33453189729880251</v>
      </c>
    </row>
    <row r="23" spans="1:12" x14ac:dyDescent="0.2">
      <c r="A23" s="26"/>
      <c r="B23" s="45"/>
      <c r="C23" s="45"/>
      <c r="D23" s="45"/>
      <c r="E23" s="45"/>
      <c r="F23" s="21"/>
      <c r="G23" s="88"/>
      <c r="H23" s="11"/>
      <c r="I23" s="10"/>
      <c r="J23" s="10"/>
      <c r="K23" s="34"/>
      <c r="L23" s="34"/>
    </row>
    <row r="24" spans="1:12" x14ac:dyDescent="0.2">
      <c r="A24" s="63"/>
      <c r="B24" s="62"/>
      <c r="C24" s="62"/>
      <c r="D24" s="62"/>
      <c r="E24" s="62"/>
      <c r="F24" s="68"/>
      <c r="G24" s="69"/>
      <c r="H24" s="70"/>
      <c r="I24" s="61"/>
      <c r="J24" s="61"/>
      <c r="K24" s="71"/>
      <c r="L24" s="71"/>
    </row>
    <row r="25" spans="1:12" x14ac:dyDescent="0.2">
      <c r="A25" s="50" t="s">
        <v>17</v>
      </c>
      <c r="B25" s="51"/>
      <c r="C25" s="51"/>
      <c r="D25" s="51"/>
      <c r="E25" s="51"/>
      <c r="F25" s="53"/>
      <c r="G25" s="54"/>
      <c r="H25" s="55"/>
      <c r="I25" s="52"/>
      <c r="J25" s="52"/>
      <c r="K25" s="56"/>
      <c r="L25" s="56"/>
    </row>
    <row r="26" spans="1:12" ht="36" x14ac:dyDescent="0.2">
      <c r="A26" s="84" t="s">
        <v>23</v>
      </c>
      <c r="B26" s="46"/>
      <c r="C26" s="46"/>
      <c r="D26" s="46"/>
      <c r="E26" s="46"/>
      <c r="F26" s="22"/>
      <c r="G26" s="29"/>
      <c r="H26" s="31"/>
      <c r="I26" s="13"/>
      <c r="J26" s="13"/>
      <c r="K26" s="35"/>
      <c r="L26" s="35"/>
    </row>
    <row r="27" spans="1:12" ht="13.5" thickBot="1" x14ac:dyDescent="0.25">
      <c r="A27" s="72" t="s">
        <v>14</v>
      </c>
      <c r="B27" s="74"/>
      <c r="C27" s="74"/>
      <c r="D27" s="74"/>
      <c r="E27" s="74"/>
      <c r="F27" s="75"/>
      <c r="G27" s="76"/>
      <c r="H27" s="77"/>
      <c r="I27" s="73"/>
      <c r="J27" s="73"/>
      <c r="K27" s="78"/>
      <c r="L27" s="78"/>
    </row>
    <row r="28" spans="1:12" ht="13.5" thickBot="1" x14ac:dyDescent="0.25">
      <c r="A28" s="39"/>
      <c r="B28" s="49"/>
      <c r="C28" s="49"/>
      <c r="D28" s="49"/>
      <c r="E28" s="49"/>
      <c r="F28" s="23"/>
      <c r="G28" s="17"/>
      <c r="H28" s="32"/>
      <c r="I28" s="15"/>
      <c r="J28" s="15"/>
      <c r="K28" s="36"/>
      <c r="L28" s="36"/>
    </row>
    <row r="30" spans="1:12" x14ac:dyDescent="0.2">
      <c r="A30" t="s">
        <v>15</v>
      </c>
    </row>
    <row r="31" spans="1:12" x14ac:dyDescent="0.2">
      <c r="A31" t="s">
        <v>16</v>
      </c>
    </row>
  </sheetData>
  <autoFilter ref="A1:K30" xr:uid="{00000000-0009-0000-0000-000000000000}"/>
  <phoneticPr fontId="13" type="noConversion"/>
  <pageMargins left="0.51181102362204722" right="0.51181102362204722" top="0.39370078740157483" bottom="0.3937007874015748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D61CD-6653-4551-987C-408906FEB100}">
  <dimension ref="A1:H31"/>
  <sheetViews>
    <sheetView tabSelected="1" workbookViewId="0">
      <selection activeCell="H32" sqref="A2:H32"/>
    </sheetView>
  </sheetViews>
  <sheetFormatPr defaultRowHeight="12.75" x14ac:dyDescent="0.2"/>
  <cols>
    <col min="1" max="1" width="48.5703125" style="24" customWidth="1"/>
    <col min="2" max="3" width="10.7109375" customWidth="1"/>
    <col min="4" max="4" width="10.85546875" customWidth="1"/>
    <col min="5" max="5" width="10.7109375" customWidth="1"/>
    <col min="6" max="6" width="10" customWidth="1"/>
    <col min="7" max="8" width="11.28515625" customWidth="1"/>
  </cols>
  <sheetData>
    <row r="1" spans="1:8" ht="15" customHeight="1" x14ac:dyDescent="0.2">
      <c r="B1" s="18"/>
      <c r="C1" s="18"/>
      <c r="D1" s="18"/>
      <c r="E1" s="18"/>
      <c r="F1" s="18"/>
      <c r="G1" s="18"/>
      <c r="H1" s="18"/>
    </row>
    <row r="3" spans="1:8" ht="18" x14ac:dyDescent="0.25">
      <c r="A3" s="91" t="s">
        <v>31</v>
      </c>
      <c r="B3" s="2"/>
      <c r="C3" s="2"/>
      <c r="E3" s="2"/>
      <c r="F3" s="2"/>
      <c r="G3" s="2"/>
      <c r="H3" s="2"/>
    </row>
    <row r="5" spans="1:8" ht="16.5" thickBot="1" x14ac:dyDescent="0.3">
      <c r="A5" s="58" t="s">
        <v>29</v>
      </c>
      <c r="B5" s="59"/>
      <c r="C5" s="59"/>
      <c r="D5" s="59"/>
      <c r="E5" s="79" t="s">
        <v>0</v>
      </c>
      <c r="F5" s="59"/>
      <c r="G5" s="59"/>
      <c r="H5" s="59"/>
    </row>
    <row r="6" spans="1:8" ht="26.25" thickBot="1" x14ac:dyDescent="0.25">
      <c r="A6" s="25" t="s">
        <v>1</v>
      </c>
      <c r="B6" s="30" t="s">
        <v>25</v>
      </c>
      <c r="C6" s="30" t="s">
        <v>30</v>
      </c>
      <c r="D6" s="6" t="s">
        <v>2</v>
      </c>
      <c r="E6" s="6" t="s">
        <v>19</v>
      </c>
      <c r="F6" s="85" t="s">
        <v>21</v>
      </c>
      <c r="G6" s="86" t="s">
        <v>26</v>
      </c>
      <c r="H6" s="86" t="s">
        <v>27</v>
      </c>
    </row>
    <row r="7" spans="1:8" x14ac:dyDescent="0.2">
      <c r="A7" s="26"/>
      <c r="B7" s="19"/>
      <c r="C7" s="87"/>
      <c r="D7" s="5"/>
      <c r="E7" s="7"/>
      <c r="F7" s="7"/>
      <c r="G7" s="33"/>
      <c r="H7" s="33"/>
    </row>
    <row r="8" spans="1:8" x14ac:dyDescent="0.2">
      <c r="A8" s="14" t="s">
        <v>3</v>
      </c>
      <c r="B8" s="8">
        <v>4038</v>
      </c>
      <c r="C8" s="3">
        <v>3013</v>
      </c>
      <c r="D8" s="3">
        <f>C8*103%</f>
        <v>3103.39</v>
      </c>
      <c r="E8" s="3">
        <f t="shared" ref="E8:H8" si="0">D8*103%</f>
        <v>3196.4917</v>
      </c>
      <c r="F8" s="3">
        <f t="shared" si="0"/>
        <v>3292.3864510000003</v>
      </c>
      <c r="G8" s="3">
        <f t="shared" si="0"/>
        <v>3391.1580445300006</v>
      </c>
      <c r="H8" s="80">
        <f t="shared" si="0"/>
        <v>3492.8927858659008</v>
      </c>
    </row>
    <row r="9" spans="1:8" x14ac:dyDescent="0.2">
      <c r="A9" s="14" t="s">
        <v>4</v>
      </c>
      <c r="B9" s="8">
        <v>927</v>
      </c>
      <c r="C9" s="8">
        <v>949</v>
      </c>
      <c r="D9" s="3">
        <f>C9*102%</f>
        <v>967.98</v>
      </c>
      <c r="E9" s="3">
        <f t="shared" ref="E9:H9" si="1">D9*102%</f>
        <v>987.33960000000002</v>
      </c>
      <c r="F9" s="3">
        <f t="shared" si="1"/>
        <v>1007.086392</v>
      </c>
      <c r="G9" s="3">
        <f t="shared" si="1"/>
        <v>1027.2281198400001</v>
      </c>
      <c r="H9" s="80">
        <f t="shared" si="1"/>
        <v>1047.7726822368002</v>
      </c>
    </row>
    <row r="10" spans="1:8" x14ac:dyDescent="0.2">
      <c r="A10" s="27" t="s">
        <v>5</v>
      </c>
      <c r="B10" s="8"/>
      <c r="C10" s="8"/>
      <c r="D10" s="3"/>
      <c r="E10" s="3"/>
      <c r="F10" s="3"/>
      <c r="G10" s="80"/>
      <c r="H10" s="80"/>
    </row>
    <row r="11" spans="1:8" ht="13.5" thickBot="1" x14ac:dyDescent="0.25">
      <c r="A11" s="28" t="s">
        <v>6</v>
      </c>
      <c r="B11" s="4">
        <f t="shared" ref="B11:H11" si="2">SUM(B8:B10)</f>
        <v>4965</v>
      </c>
      <c r="C11" s="4">
        <f>SUM(C8:C10)</f>
        <v>3962</v>
      </c>
      <c r="D11" s="4">
        <f t="shared" si="2"/>
        <v>4071.37</v>
      </c>
      <c r="E11" s="4">
        <f t="shared" si="2"/>
        <v>4183.8312999999998</v>
      </c>
      <c r="F11" s="4">
        <f t="shared" si="2"/>
        <v>4299.4728430000005</v>
      </c>
      <c r="G11" s="40">
        <f t="shared" si="2"/>
        <v>4418.3861643700002</v>
      </c>
      <c r="H11" s="40">
        <f t="shared" si="2"/>
        <v>4540.6654681027012</v>
      </c>
    </row>
    <row r="12" spans="1:8" x14ac:dyDescent="0.2">
      <c r="A12" s="26"/>
      <c r="B12" s="21"/>
      <c r="C12" s="88"/>
      <c r="D12" s="11"/>
      <c r="E12" s="10"/>
      <c r="F12" s="10"/>
      <c r="G12" s="82"/>
      <c r="H12" s="82"/>
    </row>
    <row r="13" spans="1:8" x14ac:dyDescent="0.2">
      <c r="A13" s="27" t="s">
        <v>7</v>
      </c>
      <c r="B13" s="20">
        <v>17927</v>
      </c>
      <c r="C13" s="9">
        <v>8674</v>
      </c>
      <c r="D13" s="3">
        <f>D14+D15</f>
        <v>7733</v>
      </c>
      <c r="E13" s="3">
        <f t="shared" ref="E13:H13" si="3">E14+E15</f>
        <v>7733</v>
      </c>
      <c r="F13" s="3">
        <f t="shared" si="3"/>
        <v>7733</v>
      </c>
      <c r="G13" s="3">
        <f t="shared" si="3"/>
        <v>7733</v>
      </c>
      <c r="H13" s="80">
        <f t="shared" si="3"/>
        <v>7733</v>
      </c>
    </row>
    <row r="14" spans="1:8" x14ac:dyDescent="0.2">
      <c r="A14" s="60" t="s">
        <v>22</v>
      </c>
      <c r="B14" s="20">
        <v>7320</v>
      </c>
      <c r="C14" s="20">
        <v>7698</v>
      </c>
      <c r="D14" s="20">
        <v>7698</v>
      </c>
      <c r="E14" s="20">
        <v>7698</v>
      </c>
      <c r="F14" s="20">
        <v>7698</v>
      </c>
      <c r="G14" s="20">
        <v>7698</v>
      </c>
      <c r="H14" s="89">
        <v>7698</v>
      </c>
    </row>
    <row r="15" spans="1:8" x14ac:dyDescent="0.2">
      <c r="A15" s="60" t="s">
        <v>8</v>
      </c>
      <c r="B15" s="20">
        <v>36</v>
      </c>
      <c r="C15" s="20">
        <v>35</v>
      </c>
      <c r="D15" s="20">
        <v>35</v>
      </c>
      <c r="E15" s="20">
        <v>35</v>
      </c>
      <c r="F15" s="20">
        <v>35</v>
      </c>
      <c r="G15" s="20">
        <v>35</v>
      </c>
      <c r="H15" s="89">
        <v>35</v>
      </c>
    </row>
    <row r="16" spans="1:8" ht="13.5" thickBot="1" x14ac:dyDescent="0.25">
      <c r="A16" s="28" t="s">
        <v>9</v>
      </c>
      <c r="B16" s="4">
        <f>B11+B13</f>
        <v>22892</v>
      </c>
      <c r="C16" s="4">
        <f>C11+C13</f>
        <v>12636</v>
      </c>
      <c r="D16" s="4">
        <f t="shared" ref="D16:H16" si="4">D11+D13</f>
        <v>11804.369999999999</v>
      </c>
      <c r="E16" s="4">
        <f t="shared" si="4"/>
        <v>11916.8313</v>
      </c>
      <c r="F16" s="4">
        <f t="shared" si="4"/>
        <v>12032.472843</v>
      </c>
      <c r="G16" s="40">
        <f t="shared" si="4"/>
        <v>12151.38616437</v>
      </c>
      <c r="H16" s="40">
        <f t="shared" si="4"/>
        <v>12273.665468102701</v>
      </c>
    </row>
    <row r="17" spans="1:8" x14ac:dyDescent="0.2">
      <c r="A17" s="64"/>
      <c r="B17" s="67"/>
      <c r="C17" s="90"/>
      <c r="D17" s="65"/>
      <c r="E17" s="66"/>
      <c r="F17" s="66"/>
      <c r="G17" s="83"/>
      <c r="H17" s="83"/>
    </row>
    <row r="18" spans="1:8" x14ac:dyDescent="0.2">
      <c r="A18" s="14" t="s">
        <v>10</v>
      </c>
      <c r="B18" s="1">
        <v>10312</v>
      </c>
      <c r="C18" s="38">
        <v>19226</v>
      </c>
      <c r="D18" s="38">
        <v>11804</v>
      </c>
      <c r="E18" s="1">
        <v>11917</v>
      </c>
      <c r="F18" s="1">
        <v>12032</v>
      </c>
      <c r="G18" s="81">
        <v>12151</v>
      </c>
      <c r="H18" s="81">
        <v>12274</v>
      </c>
    </row>
    <row r="19" spans="1:8" x14ac:dyDescent="0.2">
      <c r="A19" s="14" t="s">
        <v>11</v>
      </c>
      <c r="B19" s="37">
        <v>6318</v>
      </c>
      <c r="C19" s="16">
        <v>12200</v>
      </c>
      <c r="D19" s="38"/>
      <c r="E19" s="1"/>
      <c r="F19" s="1"/>
      <c r="G19" s="81"/>
      <c r="H19" s="81"/>
    </row>
    <row r="20" spans="1:8" ht="13.5" thickBot="1" x14ac:dyDescent="0.25">
      <c r="A20" s="28" t="s">
        <v>12</v>
      </c>
      <c r="B20" s="4">
        <f t="shared" ref="B20:H20" si="5">SUM(B18:B19)</f>
        <v>16630</v>
      </c>
      <c r="C20" s="4">
        <f t="shared" si="5"/>
        <v>31426</v>
      </c>
      <c r="D20" s="4">
        <f t="shared" si="5"/>
        <v>11804</v>
      </c>
      <c r="E20" s="4">
        <f t="shared" si="5"/>
        <v>11917</v>
      </c>
      <c r="F20" s="4">
        <f t="shared" si="5"/>
        <v>12032</v>
      </c>
      <c r="G20" s="40">
        <f t="shared" si="5"/>
        <v>12151</v>
      </c>
      <c r="H20" s="40">
        <f t="shared" si="5"/>
        <v>12274</v>
      </c>
    </row>
    <row r="21" spans="1:8" ht="13.5" thickBot="1" x14ac:dyDescent="0.25">
      <c r="A21" s="26"/>
      <c r="B21" s="21"/>
      <c r="C21" s="88"/>
      <c r="D21" s="11"/>
      <c r="E21" s="10"/>
      <c r="F21" s="10"/>
      <c r="G21" s="82"/>
      <c r="H21" s="82"/>
    </row>
    <row r="22" spans="1:8" ht="13.5" thickBot="1" x14ac:dyDescent="0.25">
      <c r="A22" s="25" t="s">
        <v>13</v>
      </c>
      <c r="B22" s="12">
        <f t="shared" ref="B22:H22" si="6">B16-B20</f>
        <v>6262</v>
      </c>
      <c r="C22" s="12">
        <f t="shared" si="6"/>
        <v>-18790</v>
      </c>
      <c r="D22" s="12">
        <f t="shared" si="6"/>
        <v>0.36999999999898137</v>
      </c>
      <c r="E22" s="12">
        <f t="shared" si="6"/>
        <v>-0.16870000000017171</v>
      </c>
      <c r="F22" s="12">
        <f t="shared" si="6"/>
        <v>0.47284299999955692</v>
      </c>
      <c r="G22" s="57">
        <f t="shared" si="6"/>
        <v>0.38616437000018777</v>
      </c>
      <c r="H22" s="57">
        <f t="shared" si="6"/>
        <v>-0.33453189729880251</v>
      </c>
    </row>
    <row r="23" spans="1:8" x14ac:dyDescent="0.2">
      <c r="A23" s="26"/>
      <c r="B23" s="21"/>
      <c r="C23" s="88"/>
      <c r="D23" s="11"/>
      <c r="E23" s="10"/>
      <c r="F23" s="10"/>
      <c r="G23" s="34"/>
      <c r="H23" s="34"/>
    </row>
    <row r="24" spans="1:8" x14ac:dyDescent="0.2">
      <c r="A24" s="63"/>
      <c r="B24" s="68"/>
      <c r="C24" s="69"/>
      <c r="D24" s="70"/>
      <c r="E24" s="61"/>
      <c r="F24" s="61"/>
      <c r="G24" s="71"/>
      <c r="H24" s="71"/>
    </row>
    <row r="25" spans="1:8" x14ac:dyDescent="0.2">
      <c r="A25" s="50" t="s">
        <v>17</v>
      </c>
      <c r="B25" s="53"/>
      <c r="C25" s="54"/>
      <c r="D25" s="55"/>
      <c r="E25" s="52"/>
      <c r="F25" s="52"/>
      <c r="G25" s="56"/>
      <c r="H25" s="56"/>
    </row>
    <row r="26" spans="1:8" ht="36" x14ac:dyDescent="0.2">
      <c r="A26" s="84" t="s">
        <v>23</v>
      </c>
      <c r="B26" s="22"/>
      <c r="C26" s="29"/>
      <c r="D26" s="31"/>
      <c r="E26" s="13"/>
      <c r="F26" s="13"/>
      <c r="G26" s="35"/>
      <c r="H26" s="35"/>
    </row>
    <row r="27" spans="1:8" ht="13.5" thickBot="1" x14ac:dyDescent="0.25">
      <c r="A27" s="72" t="s">
        <v>14</v>
      </c>
      <c r="B27" s="75"/>
      <c r="C27" s="76"/>
      <c r="D27" s="77"/>
      <c r="E27" s="73"/>
      <c r="F27" s="73"/>
      <c r="G27" s="78"/>
      <c r="H27" s="78"/>
    </row>
    <row r="28" spans="1:8" ht="13.5" thickBot="1" x14ac:dyDescent="0.25">
      <c r="A28" s="39"/>
      <c r="B28" s="23"/>
      <c r="C28" s="17"/>
      <c r="D28" s="32"/>
      <c r="E28" s="15"/>
      <c r="F28" s="15"/>
      <c r="G28" s="36"/>
      <c r="H28" s="36"/>
    </row>
    <row r="30" spans="1:8" x14ac:dyDescent="0.2">
      <c r="A30" t="s">
        <v>15</v>
      </c>
    </row>
    <row r="31" spans="1:8" x14ac:dyDescent="0.2">
      <c r="A31" t="s">
        <v>16</v>
      </c>
    </row>
  </sheetData>
  <autoFilter ref="A1:G30" xr:uid="{00000000-0009-0000-0000-000000000000}"/>
  <pageMargins left="0.51181102362204722" right="0.51181102362204722" top="0.39370078740157483" bottom="0.39370078740157483" header="0.31496062992125984" footer="0.31496062992125984"/>
  <pageSetup paperSize="9"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EFFE5F41293D4DB0F7EB437EDFF187" ma:contentTypeVersion="2" ma:contentTypeDescription="Create a new document." ma:contentTypeScope="" ma:versionID="a1d8ec89487b90c755e0a8d0815e7471">
  <xsd:schema xmlns:xsd="http://www.w3.org/2001/XMLSchema" xmlns:xs="http://www.w3.org/2001/XMLSchema" xmlns:p="http://schemas.microsoft.com/office/2006/metadata/properties" xmlns:ns2="aa2fea8f-83e8-4c9c-86a5-2864722706f2" targetNamespace="http://schemas.microsoft.com/office/2006/metadata/properties" ma:root="true" ma:fieldsID="278a325f0c9e120ddfd8f85b5d4cb358" ns2:_="">
    <xsd:import namespace="aa2fea8f-83e8-4c9c-86a5-2864722706f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2fea8f-83e8-4c9c-86a5-2864722706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2CD121-D8D9-4C7E-B0C8-60A9596914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007EE71-5EC0-4B04-B918-782C393BD3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2fea8f-83e8-4c9c-86a5-2864722706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Výhled MČ Křeslice</vt:lpstr>
      <vt:lpstr>Výhled MČ Křeslice (2)</vt:lpstr>
    </vt:vector>
  </TitlesOfParts>
  <Manager/>
  <Company>MMB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MMB</dc:creator>
  <cp:keywords/>
  <dc:description/>
  <cp:lastModifiedBy>Info - MČ Křeslice</cp:lastModifiedBy>
  <cp:revision/>
  <cp:lastPrinted>2024-11-20T07:31:42Z</cp:lastPrinted>
  <dcterms:created xsi:type="dcterms:W3CDTF">2001-09-10T07:50:34Z</dcterms:created>
  <dcterms:modified xsi:type="dcterms:W3CDTF">2025-03-11T13:06:30Z</dcterms:modified>
  <cp:category/>
  <cp:contentStatus/>
</cp:coreProperties>
</file>